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260" windowHeight="7815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<sst xmlns="http://schemas.openxmlformats.org/spreadsheetml/2006/main" count="63" uniqueCount="57">
  <si>
    <t>KETTŐS KÖNYVVITELT VEZETŐ EGYHÁZI SZERVEZETEK</t>
  </si>
  <si>
    <t>EREDMÉNYKIMUTATÁSA</t>
  </si>
  <si>
    <t>Sor-szám</t>
  </si>
  <si>
    <t>A tétel megnevezése</t>
  </si>
  <si>
    <t>2007. terv</t>
  </si>
  <si>
    <t>Váll. Tev.</t>
  </si>
  <si>
    <t>Összes</t>
  </si>
  <si>
    <t>1.</t>
  </si>
  <si>
    <t>Értékesítés nettó árbevétele</t>
  </si>
  <si>
    <t>2.</t>
  </si>
  <si>
    <t>Aktivált saját teljesítmények értéke</t>
  </si>
  <si>
    <t>3.</t>
  </si>
  <si>
    <t>Egyéb bevételek (támogatáson kívül)</t>
  </si>
  <si>
    <t>4.</t>
  </si>
  <si>
    <t>Támogatások</t>
  </si>
  <si>
    <t>egyházi</t>
  </si>
  <si>
    <t>központi költségvetési</t>
  </si>
  <si>
    <t>helyi önkormányzati</t>
  </si>
  <si>
    <t>egyéb</t>
  </si>
  <si>
    <t>5.</t>
  </si>
  <si>
    <t>Pénzügyi műveletek bevételei</t>
  </si>
  <si>
    <t>6.</t>
  </si>
  <si>
    <t>Rendkívüli bevételek</t>
  </si>
  <si>
    <t>A</t>
  </si>
  <si>
    <t>Összes bevétel (1+2+3+4+5+6)</t>
  </si>
  <si>
    <t>7.</t>
  </si>
  <si>
    <t>Anyagjellegű ráfordítások</t>
  </si>
  <si>
    <t>8.</t>
  </si>
  <si>
    <t>Személyi jellegű ráfordítások</t>
  </si>
  <si>
    <t>9.</t>
  </si>
  <si>
    <t>Értékcsökkenési leírás</t>
  </si>
  <si>
    <t>10.</t>
  </si>
  <si>
    <t>Egyéb ráfordítások</t>
  </si>
  <si>
    <t>11.</t>
  </si>
  <si>
    <t>Pénzügyi műveletek ráfordításai</t>
  </si>
  <si>
    <t>12.</t>
  </si>
  <si>
    <t>Rendkívüli ráfordítások</t>
  </si>
  <si>
    <t>B</t>
  </si>
  <si>
    <t>Összes ráfordítás (7+8+…+12)</t>
  </si>
  <si>
    <t>C</t>
  </si>
  <si>
    <t>Adózás előtti eredmény (A-B)</t>
  </si>
  <si>
    <t>I.</t>
  </si>
  <si>
    <t>Adófizetési kötelezettség</t>
  </si>
  <si>
    <t>D</t>
  </si>
  <si>
    <t>Tárgyévi eredmény (C-I.)</t>
  </si>
  <si>
    <t>E</t>
  </si>
  <si>
    <t>2008. terv</t>
  </si>
  <si>
    <t>2008.év  költségvetéséhez</t>
  </si>
  <si>
    <t>2007. várható tény</t>
  </si>
  <si>
    <t>e Ft-ban</t>
  </si>
  <si>
    <t>Tárgyi eredmény terhére Felhalmozási kiadások</t>
  </si>
  <si>
    <t>Alaptevékeny- ség</t>
  </si>
  <si>
    <t>Budapest, 2008.január 22.</t>
  </si>
  <si>
    <t>Dr. Katona  Klára</t>
  </si>
  <si>
    <t>Dr. Schanda Balázs</t>
  </si>
  <si>
    <t>dékán</t>
  </si>
  <si>
    <t>gazdasági igazgató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</si>
</sst>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13">
    <font>
      <sz val="10"/>
      <name val="Arial"/>
      <family val="0"/>
    </font>
    <font>
      <sz val="10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sz val="8"/>
      <name val="Arial"/>
      <family val="0"/>
    </font>
    <font>
      <b/>
      <sz val="10"/>
      <name val="Arial"/>
      <family val="0"/>
    </font>
    <font>
      <b/>
      <sz val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1" fillId="0" borderId="0" xfId="17" applyNumberFormat="1" applyFont="1" applyAlignment="1">
      <alignment horizontal="center" vertical="center" wrapText="1"/>
      <protection/>
    </xf>
    <xf numFmtId="3" fontId="2" fillId="0" borderId="0" xfId="17" applyNumberFormat="1" applyFont="1">
      <alignment horizontal="center" vertical="center" wrapText="1"/>
      <protection/>
    </xf>
    <xf numFmtId="3" fontId="2" fillId="0" borderId="0" xfId="17" applyNumberFormat="1" applyFont="1" applyAlignment="1">
      <alignment horizontal="center" vertical="center" wrapText="1"/>
      <protection/>
    </xf>
    <xf numFmtId="3" fontId="3" fillId="0" borderId="0" xfId="17" applyNumberFormat="1" applyFont="1">
      <alignment horizontal="center" vertical="center" wrapText="1"/>
      <protection/>
    </xf>
    <xf numFmtId="3" fontId="6" fillId="0" borderId="1" xfId="17" applyNumberFormat="1" applyFont="1" applyBorder="1" applyAlignment="1">
      <alignment horizontal="center" vertical="center" wrapText="1"/>
      <protection/>
    </xf>
    <xf numFmtId="3" fontId="6" fillId="2" borderId="1" xfId="17" applyNumberFormat="1" applyFont="1" applyFill="1" applyBorder="1" applyAlignment="1">
      <alignment horizontal="center" vertical="center" wrapText="1"/>
      <protection/>
    </xf>
    <xf numFmtId="3" fontId="2" fillId="0" borderId="1" xfId="17" applyNumberFormat="1" applyFont="1" applyBorder="1" applyAlignment="1">
      <alignment horizontal="center" vertical="center" wrapText="1"/>
      <protection/>
    </xf>
    <xf numFmtId="3" fontId="2" fillId="0" borderId="1" xfId="17" applyNumberFormat="1" applyFont="1" applyBorder="1" applyAlignment="1">
      <alignment vertical="center" wrapText="1"/>
      <protection/>
    </xf>
    <xf numFmtId="3" fontId="2" fillId="0" borderId="1" xfId="17" applyNumberFormat="1" applyFont="1" applyBorder="1" applyAlignment="1" applyProtection="1">
      <alignment horizontal="center" vertical="center" wrapText="1"/>
      <protection locked="0"/>
    </xf>
    <xf numFmtId="3" fontId="2" fillId="2" borderId="1" xfId="17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17" applyNumberFormat="1" applyFont="1" applyFill="1" applyBorder="1" applyAlignment="1" applyProtection="1">
      <alignment horizontal="center" vertical="center" wrapText="1"/>
      <protection/>
    </xf>
    <xf numFmtId="3" fontId="2" fillId="2" borderId="1" xfId="17" applyNumberFormat="1" applyFont="1" applyFill="1" applyBorder="1" applyAlignment="1">
      <alignment horizontal="center" vertical="center" wrapText="1"/>
      <protection/>
    </xf>
    <xf numFmtId="3" fontId="7" fillId="3" borderId="1" xfId="17" applyNumberFormat="1" applyFont="1" applyFill="1" applyBorder="1" applyAlignment="1">
      <alignment vertical="center" wrapText="1"/>
      <protection/>
    </xf>
    <xf numFmtId="3" fontId="8" fillId="0" borderId="1" xfId="17" applyNumberFormat="1" applyFont="1" applyBorder="1" applyAlignment="1">
      <alignment horizontal="center" vertical="center" wrapText="1"/>
      <protection/>
    </xf>
    <xf numFmtId="3" fontId="8" fillId="0" borderId="1" xfId="17" applyNumberFormat="1" applyFont="1" applyBorder="1" applyAlignment="1">
      <alignment vertical="center" wrapText="1"/>
      <protection/>
    </xf>
    <xf numFmtId="3" fontId="8" fillId="2" borderId="1" xfId="1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3" fontId="2" fillId="0" borderId="1" xfId="17" applyNumberFormat="1" applyFont="1" applyBorder="1" applyAlignment="1">
      <alignment horizontal="left" vertical="center" wrapText="1" indent="2"/>
      <protection/>
    </xf>
    <xf numFmtId="3" fontId="6" fillId="4" borderId="1" xfId="17" applyNumberFormat="1" applyFont="1" applyFill="1" applyBorder="1" applyAlignment="1">
      <alignment horizontal="center" vertical="center" wrapText="1"/>
      <protection/>
    </xf>
    <xf numFmtId="3" fontId="6" fillId="4" borderId="1" xfId="17" applyNumberFormat="1" applyFont="1" applyFill="1" applyBorder="1" applyAlignment="1">
      <alignment vertical="center" wrapText="1"/>
      <protection/>
    </xf>
    <xf numFmtId="3" fontId="2" fillId="0" borderId="1" xfId="17" applyNumberFormat="1" applyFont="1" applyBorder="1" applyAlignment="1">
      <alignment horizontal="left" vertical="center" wrapText="1"/>
      <protection/>
    </xf>
    <xf numFmtId="3" fontId="6" fillId="0" borderId="1" xfId="17" applyNumberFormat="1" applyFont="1" applyBorder="1" applyAlignment="1">
      <alignment vertical="center" wrapText="1"/>
      <protection/>
    </xf>
    <xf numFmtId="3" fontId="6" fillId="5" borderId="1" xfId="17" applyNumberFormat="1" applyFont="1" applyFill="1" applyBorder="1" applyAlignment="1">
      <alignment horizontal="center" vertical="center" wrapText="1"/>
      <protection/>
    </xf>
    <xf numFmtId="3" fontId="6" fillId="5" borderId="1" xfId="17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3" fontId="2" fillId="0" borderId="0" xfId="17" applyNumberFormat="1" applyFont="1" applyFill="1">
      <alignment horizontal="center" vertical="center" wrapText="1"/>
      <protection/>
    </xf>
    <xf numFmtId="3" fontId="6" fillId="6" borderId="1" xfId="17" applyNumberFormat="1" applyFont="1" applyFill="1" applyBorder="1" applyAlignment="1">
      <alignment horizontal="center" vertical="center" wrapText="1"/>
      <protection/>
    </xf>
    <xf numFmtId="164" fontId="1" fillId="0" borderId="0" xfId="15" applyNumberFormat="1" applyFont="1" applyAlignment="1">
      <alignment/>
    </xf>
    <xf numFmtId="0" fontId="0" fillId="0" borderId="0" xfId="0" applyFont="1" applyAlignment="1">
      <alignment/>
    </xf>
    <xf numFmtId="3" fontId="2" fillId="4" borderId="1" xfId="17" applyNumberFormat="1" applyFont="1" applyFill="1" applyBorder="1" applyAlignment="1" applyProtection="1">
      <alignment horizontal="center" vertical="center" wrapText="1"/>
      <protection locked="0"/>
    </xf>
    <xf numFmtId="3" fontId="8" fillId="4" borderId="1" xfId="17" applyNumberFormat="1" applyFont="1" applyFill="1" applyBorder="1" applyAlignment="1">
      <alignment horizontal="center" vertical="center" wrapText="1"/>
      <protection/>
    </xf>
    <xf numFmtId="3" fontId="2" fillId="7" borderId="1" xfId="17" applyNumberFormat="1" applyFont="1" applyFill="1" applyBorder="1" applyAlignment="1" applyProtection="1">
      <alignment horizontal="center" vertical="center" wrapText="1"/>
      <protection locked="0"/>
    </xf>
    <xf numFmtId="3" fontId="8" fillId="7" borderId="1" xfId="17" applyNumberFormat="1" applyFont="1" applyFill="1" applyBorder="1" applyAlignment="1">
      <alignment horizontal="center" vertical="center" wrapText="1"/>
      <protection/>
    </xf>
    <xf numFmtId="3" fontId="2" fillId="0" borderId="0" xfId="17" applyNumberFormat="1" applyFont="1" applyFill="1" applyAlignment="1">
      <alignment horizontal="center" vertical="center" wrapText="1"/>
      <protection/>
    </xf>
    <xf numFmtId="0" fontId="0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5" fillId="0" borderId="4" xfId="0" applyFont="1" applyFill="1" applyBorder="1" applyAlignment="1">
      <alignment horizontal="right"/>
    </xf>
    <xf numFmtId="3" fontId="6" fillId="0" borderId="1" xfId="17" applyNumberFormat="1" applyFont="1" applyBorder="1" applyAlignment="1">
      <alignment horizontal="left" vertical="center" wrapText="1"/>
      <protection/>
    </xf>
    <xf numFmtId="164" fontId="11" fillId="0" borderId="1" xfId="15" applyNumberFormat="1" applyFont="1" applyBorder="1" applyAlignment="1">
      <alignment horizontal="center" vertical="center"/>
    </xf>
    <xf numFmtId="3" fontId="6" fillId="0" borderId="1" xfId="17" applyNumberFormat="1" applyFont="1" applyFill="1" applyBorder="1" applyAlignment="1">
      <alignment horizontal="center" vertical="center" wrapText="1"/>
      <protection/>
    </xf>
    <xf numFmtId="3" fontId="12" fillId="0" borderId="0" xfId="17" applyNumberFormat="1" applyFont="1" applyAlignment="1">
      <alignment horizontal="center" vertical="center" wrapText="1"/>
      <protection/>
    </xf>
    <xf numFmtId="3" fontId="4" fillId="0" borderId="2" xfId="17" applyNumberFormat="1" applyFont="1" applyFill="1" applyBorder="1" applyAlignment="1">
      <alignment horizontal="center" vertical="center" wrapText="1"/>
      <protection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6" fillId="2" borderId="1" xfId="17" applyNumberFormat="1" applyFont="1" applyFill="1" applyBorder="1" applyAlignment="1">
      <alignment horizontal="center" vertical="center" wrapText="1"/>
      <protection/>
    </xf>
    <xf numFmtId="3" fontId="6" fillId="0" borderId="5" xfId="17" applyNumberFormat="1" applyFont="1" applyBorder="1" applyAlignment="1">
      <alignment horizontal="center" vertical="center" wrapText="1"/>
      <protection/>
    </xf>
    <xf numFmtId="3" fontId="6" fillId="0" borderId="6" xfId="17" applyNumberFormat="1" applyFont="1" applyBorder="1" applyAlignment="1">
      <alignment horizontal="center" vertical="center" wrapText="1"/>
      <protection/>
    </xf>
    <xf numFmtId="3" fontId="6" fillId="0" borderId="1" xfId="1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7">
    <cellStyle name="Normal" xfId="0"/>
    <cellStyle name="Comma" xfId="15"/>
    <cellStyle name="Comma [0]" xfId="16"/>
    <cellStyle name="Normál_zárszámadás_nyomtatni_2004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i%20Osztaly\2007%20K&#246;lts&#233;gvet&#233;s\KARI%20TanKV2007\KT%20%202007%20MKPK%20MRL%20Er%20BASzEFel&#250;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mporary%20Internet%20Files\Content.IE5\AN7R48WI\0106bev&#233;telek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mporary%20Internet%20Files\Content.IE5\AN7R48WI\0106kiad&#225;si%20alapt&#225;bl&#225;k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Erkim"/>
      <sheetName val="Bev"/>
      <sheetName val="A.ráf"/>
      <sheetName val="Sz.ráf"/>
      <sheetName val="E.ráf"/>
      <sheetName val="Felúj"/>
    </sheetNames>
    <sheetDataSet>
      <sheetData sheetId="2">
        <row r="42">
          <cell r="E42">
            <v>0</v>
          </cell>
          <cell r="F42">
            <v>0</v>
          </cell>
        </row>
        <row r="104">
          <cell r="E104">
            <v>0</v>
          </cell>
          <cell r="F104">
            <v>0</v>
          </cell>
        </row>
        <row r="123">
          <cell r="E123">
            <v>0</v>
          </cell>
          <cell r="F123">
            <v>0</v>
          </cell>
        </row>
        <row r="137">
          <cell r="E137">
            <v>0</v>
          </cell>
          <cell r="F137">
            <v>0</v>
          </cell>
        </row>
      </sheetData>
      <sheetData sheetId="3">
        <row r="88">
          <cell r="F88">
            <v>0</v>
          </cell>
        </row>
      </sheetData>
      <sheetData sheetId="4">
        <row r="59">
          <cell r="E59">
            <v>0</v>
          </cell>
          <cell r="F59">
            <v>0</v>
          </cell>
        </row>
      </sheetData>
      <sheetData sheetId="5">
        <row r="51">
          <cell r="E51">
            <v>0</v>
          </cell>
          <cell r="F51">
            <v>0</v>
          </cell>
        </row>
        <row r="74">
          <cell r="E74">
            <v>0</v>
          </cell>
          <cell r="F74">
            <v>0</v>
          </cell>
        </row>
        <row r="87">
          <cell r="F87">
            <v>0</v>
          </cell>
        </row>
        <row r="108">
          <cell r="E108">
            <v>0</v>
          </cell>
          <cell r="F10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_MKPK"/>
      <sheetName val="1. melléklet"/>
      <sheetName val="1A Mell"/>
      <sheetName val="2. melléklet"/>
      <sheetName val="2A Mell"/>
      <sheetName val="3. melléklet"/>
      <sheetName val="4. melléklet"/>
      <sheetName val="4A Mell"/>
      <sheetName val="4.1 melléklet"/>
      <sheetName val="4.2 melléklet"/>
      <sheetName val="5. melléklet"/>
      <sheetName val="6. melléklet"/>
      <sheetName val="7. melléklet"/>
      <sheetName val="8. melléklet"/>
      <sheetName val="9-A melléklet"/>
      <sheetName val="9-B melléklet"/>
      <sheetName val="9-C melléklet"/>
      <sheetName val="10. melléklet"/>
      <sheetName val="11. melléklet"/>
      <sheetName val="12. melléklet"/>
      <sheetName val="12.1melléklet"/>
      <sheetName val="13. melléklet"/>
      <sheetName val="14. melléklet"/>
      <sheetName val="15. melléklet"/>
      <sheetName val="16. melléklet"/>
      <sheetName val="16.1. melléklet"/>
      <sheetName val="17. melléklet"/>
      <sheetName val="17.1 melléklet"/>
      <sheetName val="18. melléklet"/>
      <sheetName val="19. melléklet"/>
      <sheetName val="20. melléklet"/>
      <sheetName val="21. melléklet"/>
      <sheetName val="22. melléklet"/>
      <sheetName val="23. melléklet"/>
    </sheetNames>
    <sheetDataSet>
      <sheetData sheetId="0">
        <row r="47">
          <cell r="E47">
            <v>464079</v>
          </cell>
          <cell r="F47">
            <v>442158</v>
          </cell>
          <cell r="G47">
            <v>450242.82000000007</v>
          </cell>
        </row>
        <row r="54">
          <cell r="E54">
            <v>624</v>
          </cell>
          <cell r="F54">
            <v>624</v>
          </cell>
          <cell r="G54">
            <v>624</v>
          </cell>
        </row>
        <row r="59">
          <cell r="E59">
            <v>847742</v>
          </cell>
          <cell r="F59">
            <v>916014</v>
          </cell>
          <cell r="G59">
            <v>616237.1074244748</v>
          </cell>
        </row>
        <row r="66">
          <cell r="E66">
            <v>16227</v>
          </cell>
          <cell r="F66">
            <v>17592</v>
          </cell>
          <cell r="G66">
            <v>18660</v>
          </cell>
        </row>
        <row r="71">
          <cell r="E71">
            <v>2000</v>
          </cell>
          <cell r="F71">
            <v>5595</v>
          </cell>
          <cell r="G71">
            <v>13044</v>
          </cell>
        </row>
        <row r="73">
          <cell r="F73">
            <v>0</v>
          </cell>
          <cell r="G73">
            <v>0</v>
          </cell>
        </row>
        <row r="74">
          <cell r="E74">
            <v>5500</v>
          </cell>
          <cell r="F74">
            <v>6716</v>
          </cell>
          <cell r="G74">
            <v>0</v>
          </cell>
        </row>
        <row r="75">
          <cell r="F75">
            <v>0</v>
          </cell>
          <cell r="G75">
            <v>0</v>
          </cell>
        </row>
        <row r="77">
          <cell r="F77">
            <v>0</v>
          </cell>
          <cell r="G77">
            <v>0</v>
          </cell>
        </row>
        <row r="78">
          <cell r="E78">
            <v>14038</v>
          </cell>
          <cell r="F78">
            <v>10922</v>
          </cell>
          <cell r="G78">
            <v>5254</v>
          </cell>
        </row>
        <row r="79">
          <cell r="F79">
            <v>0</v>
          </cell>
          <cell r="G79">
            <v>0</v>
          </cell>
        </row>
        <row r="81">
          <cell r="F81">
            <v>0</v>
          </cell>
          <cell r="G81">
            <v>0</v>
          </cell>
        </row>
        <row r="82">
          <cell r="E82">
            <v>100</v>
          </cell>
          <cell r="F82">
            <v>100</v>
          </cell>
        </row>
        <row r="83">
          <cell r="F83">
            <v>0</v>
          </cell>
          <cell r="G83">
            <v>0</v>
          </cell>
        </row>
        <row r="85">
          <cell r="E85">
            <v>29650</v>
          </cell>
          <cell r="F85">
            <v>26144</v>
          </cell>
        </row>
        <row r="91">
          <cell r="E91">
            <v>500</v>
          </cell>
          <cell r="F91">
            <v>0</v>
          </cell>
          <cell r="G91">
            <v>0</v>
          </cell>
        </row>
        <row r="92">
          <cell r="F92">
            <v>0</v>
          </cell>
          <cell r="G92">
            <v>0</v>
          </cell>
        </row>
        <row r="93">
          <cell r="F93">
            <v>2143</v>
          </cell>
          <cell r="G93">
            <v>0</v>
          </cell>
        </row>
        <row r="94">
          <cell r="F94">
            <v>0</v>
          </cell>
          <cell r="G94">
            <v>0</v>
          </cell>
        </row>
        <row r="95">
          <cell r="F95">
            <v>386</v>
          </cell>
          <cell r="G95">
            <v>0</v>
          </cell>
        </row>
        <row r="96">
          <cell r="E96">
            <v>1600</v>
          </cell>
          <cell r="F96">
            <v>2471</v>
          </cell>
          <cell r="G96">
            <v>2200</v>
          </cell>
        </row>
        <row r="125">
          <cell r="E125">
            <v>25999</v>
          </cell>
          <cell r="F125">
            <v>19708</v>
          </cell>
          <cell r="G125">
            <v>25171</v>
          </cell>
        </row>
        <row r="139">
          <cell r="E139">
            <v>15000</v>
          </cell>
          <cell r="F139">
            <v>28340</v>
          </cell>
          <cell r="G139">
            <v>25000</v>
          </cell>
        </row>
        <row r="169">
          <cell r="E169">
            <v>0</v>
          </cell>
          <cell r="G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_MKPK"/>
      <sheetName val="Személyi_összesítő"/>
      <sheetName val="Adók és járulékok"/>
      <sheetName val="1. melléklet"/>
      <sheetName val="2. melléklet"/>
      <sheetName val="3. melléklet"/>
      <sheetName val="4. melléklet"/>
      <sheetName val="5. melléklet"/>
      <sheetName val="6. melléklet"/>
      <sheetName val="7. melléklet"/>
      <sheetName val="8. melléklet"/>
      <sheetName val="9. melléklet"/>
      <sheetName val="10. melléklet"/>
      <sheetName val="11. melléklet"/>
      <sheetName val="12. melléklet"/>
      <sheetName val="13. melléklet"/>
      <sheetName val="14. melléklet"/>
      <sheetName val="15. melléklet"/>
      <sheetName val="16. melléklet"/>
      <sheetName val="17. melléklet"/>
      <sheetName val="18. melléklet"/>
      <sheetName val="19. melléklet"/>
      <sheetName val="20. melléklet"/>
      <sheetName val="21. melléklet"/>
      <sheetName val="22.sz"/>
      <sheetName val="23. melléklet"/>
      <sheetName val="24. melléklet"/>
      <sheetName val="25. melléklet"/>
      <sheetName val="26. melléklet"/>
      <sheetName val="27. melléklet"/>
      <sheetName val="28. melléklet"/>
      <sheetName val="29. melléklet"/>
      <sheetName val="30. melléklet"/>
      <sheetName val="31. melléklet"/>
      <sheetName val="32. melléklet"/>
      <sheetName val="33. melléklet"/>
      <sheetName val="34. melléklet"/>
      <sheetName val="35. melléklet"/>
      <sheetName val="36. melléklet"/>
      <sheetName val="37. melléklet"/>
    </sheetNames>
    <sheetDataSet>
      <sheetData sheetId="0">
        <row r="73">
          <cell r="G73">
            <v>0</v>
          </cell>
        </row>
        <row r="74">
          <cell r="E74">
            <v>103087</v>
          </cell>
          <cell r="F74">
            <v>106165</v>
          </cell>
          <cell r="G74">
            <v>102830</v>
          </cell>
        </row>
        <row r="89">
          <cell r="E89">
            <v>341619</v>
          </cell>
          <cell r="F89">
            <v>321023</v>
          </cell>
          <cell r="G89">
            <v>320748.8119477857</v>
          </cell>
        </row>
        <row r="150">
          <cell r="E150">
            <v>852612</v>
          </cell>
          <cell r="F150">
            <v>865669.907</v>
          </cell>
          <cell r="G150">
            <v>872286.964128</v>
          </cell>
        </row>
        <row r="203">
          <cell r="E203">
            <v>329715</v>
          </cell>
          <cell r="F203">
            <v>329632</v>
          </cell>
          <cell r="G203">
            <v>13000</v>
          </cell>
        </row>
        <row r="226">
          <cell r="E226">
            <v>0</v>
          </cell>
          <cell r="F226">
            <v>3887</v>
          </cell>
          <cell r="G226">
            <v>6400</v>
          </cell>
        </row>
        <row r="239">
          <cell r="E239">
            <v>0</v>
          </cell>
          <cell r="F239">
            <v>351</v>
          </cell>
          <cell r="G239">
            <v>0</v>
          </cell>
        </row>
        <row r="260">
          <cell r="E260">
            <v>2200</v>
          </cell>
          <cell r="F260">
            <v>3555</v>
          </cell>
          <cell r="G260">
            <v>3600</v>
          </cell>
        </row>
        <row r="290">
          <cell r="E290">
            <v>0</v>
          </cell>
          <cell r="F290">
            <v>11342</v>
          </cell>
          <cell r="G290">
            <v>43227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pane xSplit="2" ySplit="9" topLeftCell="E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" sqref="A3:K3"/>
    </sheetView>
  </sheetViews>
  <sheetFormatPr defaultColWidth="9.140625" defaultRowHeight="12.75"/>
  <cols>
    <col min="1" max="1" width="6.421875" style="25" customWidth="1"/>
    <col min="2" max="2" width="19.421875" style="0" customWidth="1"/>
    <col min="3" max="3" width="12.140625" style="0" customWidth="1"/>
    <col min="4" max="8" width="12.57421875" style="0" customWidth="1"/>
    <col min="9" max="9" width="12.57421875" style="30" customWidth="1"/>
    <col min="10" max="10" width="12.57421875" style="0" customWidth="1"/>
    <col min="11" max="11" width="11.421875" style="0" bestFit="1" customWidth="1"/>
  </cols>
  <sheetData>
    <row r="1" spans="1:11" ht="0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2.75" hidden="1">
      <c r="A2" s="3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.7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.75">
      <c r="A5" s="42" t="s">
        <v>47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2.75" hidden="1">
      <c r="A6" s="3"/>
      <c r="B6" s="2"/>
      <c r="C6" s="2"/>
      <c r="D6" s="2"/>
      <c r="E6" s="2"/>
      <c r="F6" s="2"/>
      <c r="G6" s="2"/>
      <c r="H6" s="2"/>
      <c r="I6" s="2"/>
      <c r="K6" s="4"/>
    </row>
    <row r="7" spans="1:11" s="26" customFormat="1" ht="12.75">
      <c r="A7" s="35"/>
      <c r="B7" s="27"/>
      <c r="C7" s="43"/>
      <c r="D7" s="44"/>
      <c r="E7" s="44"/>
      <c r="F7" s="44"/>
      <c r="G7" s="44"/>
      <c r="H7" s="45"/>
      <c r="I7" s="36"/>
      <c r="J7" s="37"/>
      <c r="K7" s="38" t="s">
        <v>49</v>
      </c>
    </row>
    <row r="8" spans="1:11" ht="12.75">
      <c r="A8" s="47" t="s">
        <v>2</v>
      </c>
      <c r="B8" s="47" t="s">
        <v>3</v>
      </c>
      <c r="C8" s="49" t="s">
        <v>4</v>
      </c>
      <c r="D8" s="49"/>
      <c r="E8" s="49"/>
      <c r="F8" s="49" t="s">
        <v>48</v>
      </c>
      <c r="G8" s="49"/>
      <c r="H8" s="49"/>
      <c r="I8" s="46" t="s">
        <v>46</v>
      </c>
      <c r="J8" s="46"/>
      <c r="K8" s="46"/>
    </row>
    <row r="9" spans="1:11" ht="24">
      <c r="A9" s="48"/>
      <c r="B9" s="48"/>
      <c r="C9" s="5" t="s">
        <v>51</v>
      </c>
      <c r="D9" s="5" t="s">
        <v>5</v>
      </c>
      <c r="E9" s="5" t="s">
        <v>6</v>
      </c>
      <c r="F9" s="5" t="s">
        <v>51</v>
      </c>
      <c r="G9" s="5" t="s">
        <v>5</v>
      </c>
      <c r="H9" s="5" t="s">
        <v>6</v>
      </c>
      <c r="I9" s="6" t="s">
        <v>51</v>
      </c>
      <c r="J9" s="6" t="s">
        <v>5</v>
      </c>
      <c r="K9" s="6" t="s">
        <v>6</v>
      </c>
    </row>
    <row r="10" spans="1:11" ht="24">
      <c r="A10" s="7" t="s">
        <v>7</v>
      </c>
      <c r="B10" s="8" t="s">
        <v>8</v>
      </c>
      <c r="C10" s="33">
        <f>'[2]Bevételek_MKPK'!$E$47</f>
        <v>464079</v>
      </c>
      <c r="D10" s="9"/>
      <c r="E10" s="7">
        <f>SUM(C10:D10)</f>
        <v>464079</v>
      </c>
      <c r="F10" s="31">
        <f>'[2]Bevételek_MKPK'!$F$47</f>
        <v>442158</v>
      </c>
      <c r="G10" s="9">
        <f>'[1]Bev'!E42</f>
        <v>0</v>
      </c>
      <c r="H10" s="7">
        <f aca="true" t="shared" si="0" ref="H10:H29">SUM(F10:G10)</f>
        <v>442158</v>
      </c>
      <c r="I10" s="10">
        <f>'[2]Bevételek_MKPK'!$G$47</f>
        <v>450242.82000000007</v>
      </c>
      <c r="J10" s="10">
        <f>'[1]Bev'!F42</f>
        <v>0</v>
      </c>
      <c r="K10" s="11">
        <f>SUM(I10:J10)</f>
        <v>450242.82000000007</v>
      </c>
    </row>
    <row r="11" spans="1:11" ht="24">
      <c r="A11" s="7" t="s">
        <v>9</v>
      </c>
      <c r="B11" s="8" t="s">
        <v>10</v>
      </c>
      <c r="C11" s="33"/>
      <c r="D11" s="9"/>
      <c r="E11" s="7">
        <f>SUM(C11:D11)</f>
        <v>0</v>
      </c>
      <c r="F11" s="31"/>
      <c r="G11" s="9"/>
      <c r="H11" s="7">
        <f t="shared" si="0"/>
        <v>0</v>
      </c>
      <c r="I11" s="10"/>
      <c r="J11" s="10"/>
      <c r="K11" s="12">
        <f aca="true" t="shared" si="1" ref="K11:K29">SUM(I11:J11)</f>
        <v>0</v>
      </c>
    </row>
    <row r="12" spans="1:11" ht="24">
      <c r="A12" s="7" t="s">
        <v>11</v>
      </c>
      <c r="B12" s="13" t="s">
        <v>12</v>
      </c>
      <c r="C12" s="33">
        <f>'[2]Bevételek_MKPK'!$E$125</f>
        <v>25999</v>
      </c>
      <c r="D12" s="9"/>
      <c r="E12" s="7">
        <f>SUM(C12:D12)</f>
        <v>25999</v>
      </c>
      <c r="F12" s="31">
        <f>'[2]Bevételek_MKPK'!$F$125</f>
        <v>19708</v>
      </c>
      <c r="G12" s="9">
        <f>'[1]Bev'!E123</f>
        <v>0</v>
      </c>
      <c r="H12" s="7">
        <f t="shared" si="0"/>
        <v>19708</v>
      </c>
      <c r="I12" s="10">
        <f>'[2]Bevételek_MKPK'!$G$125</f>
        <v>25171</v>
      </c>
      <c r="J12" s="10">
        <f>'[1]Bev'!F123</f>
        <v>0</v>
      </c>
      <c r="K12" s="12">
        <f t="shared" si="1"/>
        <v>25171</v>
      </c>
    </row>
    <row r="13" spans="1:11" s="17" customFormat="1" ht="12.75">
      <c r="A13" s="14" t="s">
        <v>13</v>
      </c>
      <c r="B13" s="15" t="s">
        <v>14</v>
      </c>
      <c r="C13" s="34">
        <f>SUM(C14:C17)</f>
        <v>917981</v>
      </c>
      <c r="D13" s="14">
        <f>SUM(D14:D17)</f>
        <v>0</v>
      </c>
      <c r="E13" s="14">
        <f>SUM(E14:E17)</f>
        <v>917981</v>
      </c>
      <c r="F13" s="32">
        <f>SUM(F14:F17)</f>
        <v>988707</v>
      </c>
      <c r="G13" s="14">
        <f>'[1]Bev'!E104</f>
        <v>0</v>
      </c>
      <c r="H13" s="14">
        <f t="shared" si="0"/>
        <v>988707</v>
      </c>
      <c r="I13" s="16">
        <f>SUM(I14:I17)</f>
        <v>656019.1074244748</v>
      </c>
      <c r="J13" s="16">
        <f>'[1]Bev'!F104</f>
        <v>0</v>
      </c>
      <c r="K13" s="16">
        <f t="shared" si="1"/>
        <v>656019.1074244748</v>
      </c>
    </row>
    <row r="14" spans="1:11" ht="12.75">
      <c r="A14" s="7"/>
      <c r="B14" s="18" t="s">
        <v>15</v>
      </c>
      <c r="C14" s="33">
        <f>'[2]Bevételek_MKPK'!$E$54</f>
        <v>624</v>
      </c>
      <c r="D14" s="9"/>
      <c r="E14" s="7">
        <f>SUM(C14:D14)</f>
        <v>624</v>
      </c>
      <c r="F14" s="31">
        <f>'[2]Bevételek_MKPK'!$F$54</f>
        <v>624</v>
      </c>
      <c r="G14" s="9">
        <f>'[1]Bev'!E98</f>
        <v>0</v>
      </c>
      <c r="H14" s="7">
        <f t="shared" si="0"/>
        <v>624</v>
      </c>
      <c r="I14" s="10">
        <f>'[2]Bevételek_MKPK'!$G$54</f>
        <v>624</v>
      </c>
      <c r="J14" s="10">
        <f>'[1]Bev'!F98</f>
        <v>0</v>
      </c>
      <c r="K14" s="12">
        <f t="shared" si="1"/>
        <v>624</v>
      </c>
    </row>
    <row r="15" spans="1:11" ht="12.75">
      <c r="A15" s="7"/>
      <c r="B15" s="18" t="s">
        <v>16</v>
      </c>
      <c r="C15" s="33">
        <f>'[2]Bevételek_MKPK'!$E$59+'[2]Bevételek_MKPK'!$E$71+'[2]Bevételek_MKPK'!$E$66</f>
        <v>865969</v>
      </c>
      <c r="D15" s="9"/>
      <c r="E15" s="7">
        <f aca="true" t="shared" si="2" ref="E15:E26">SUM(C15:D15)</f>
        <v>865969</v>
      </c>
      <c r="F15" s="31">
        <f>'[2]Bevételek_MKPK'!$F$59+'[2]Bevételek_MKPK'!$F$71+'[2]Bevételek_MKPK'!$F$66</f>
        <v>939201</v>
      </c>
      <c r="G15" s="9">
        <f>'[1]Bev'!E99</f>
        <v>0</v>
      </c>
      <c r="H15" s="7">
        <f t="shared" si="0"/>
        <v>939201</v>
      </c>
      <c r="I15" s="10">
        <f>'[2]Bevételek_MKPK'!$G$59+'[2]Bevételek_MKPK'!$G$71+'[2]Bevételek_MKPK'!$G$66</f>
        <v>647941.1074244748</v>
      </c>
      <c r="J15" s="10">
        <f>'[1]Bev'!F99</f>
        <v>0</v>
      </c>
      <c r="K15" s="12">
        <f t="shared" si="1"/>
        <v>647941.1074244748</v>
      </c>
    </row>
    <row r="16" spans="1:11" ht="12.75">
      <c r="A16" s="7"/>
      <c r="B16" s="18" t="s">
        <v>17</v>
      </c>
      <c r="C16" s="33">
        <f>'[2]Bevételek_MKPK'!$E$74+'[2]Bevételek_MKPK'!$E$75+'[2]Bevételek_MKPK'!$E$73</f>
        <v>5500</v>
      </c>
      <c r="D16" s="9"/>
      <c r="E16" s="7">
        <f t="shared" si="2"/>
        <v>5500</v>
      </c>
      <c r="F16" s="31">
        <f>'[2]Bevételek_MKPK'!$F$74+'[2]Bevételek_MKPK'!$F$75+'[2]Bevételek_MKPK'!$F$73</f>
        <v>6716</v>
      </c>
      <c r="G16" s="9">
        <f>'[1]Bev'!E100</f>
        <v>0</v>
      </c>
      <c r="H16" s="7">
        <f t="shared" si="0"/>
        <v>6716</v>
      </c>
      <c r="I16" s="10">
        <f>'[2]Bevételek_MKPK'!$G$74+'[2]Bevételek_MKPK'!$G$75+'[2]Bevételek_MKPK'!$G$73</f>
        <v>0</v>
      </c>
      <c r="J16" s="10">
        <f>'[1]Bev'!F100</f>
        <v>0</v>
      </c>
      <c r="K16" s="12">
        <f t="shared" si="1"/>
        <v>0</v>
      </c>
    </row>
    <row r="17" spans="1:11" ht="12.75">
      <c r="A17" s="7"/>
      <c r="B17" s="18" t="s">
        <v>18</v>
      </c>
      <c r="C17" s="33">
        <f>'[2]Bevételek_MKPK'!$E$77+'[2]Bevételek_MKPK'!$E$78+'[2]Bevételek_MKPK'!$E$79+'[2]Bevételek_MKPK'!$E$81+'[2]Bevételek_MKPK'!$E$82+'[2]Bevételek_MKPK'!$E$83+'[2]Bevételek_MKPK'!$E$85+'[2]Bevételek_MKPK'!$E$91+'[2]Bevételek_MKPK'!$E$92+'[2]Bevételek_MKPK'!$E$93+'[2]Bevételek_MKPK'!$E$94+'[2]Bevételek_MKPK'!$E$95+'[2]Bevételek_MKPK'!$E$96</f>
        <v>45888</v>
      </c>
      <c r="D17" s="9"/>
      <c r="E17" s="7">
        <f t="shared" si="2"/>
        <v>45888</v>
      </c>
      <c r="F17" s="31">
        <f>'[2]Bevételek_MKPK'!$F$77+'[2]Bevételek_MKPK'!$F$78+'[2]Bevételek_MKPK'!$F$79+'[2]Bevételek_MKPK'!$F$81+'[2]Bevételek_MKPK'!$F$82+'[2]Bevételek_MKPK'!$F$83+'[2]Bevételek_MKPK'!$F$85+'[2]Bevételek_MKPK'!$F$91+'[2]Bevételek_MKPK'!$F$92+'[2]Bevételek_MKPK'!$F$93+'[2]Bevételek_MKPK'!$F$94+'[2]Bevételek_MKPK'!$F$95+'[2]Bevételek_MKPK'!$F$96</f>
        <v>42166</v>
      </c>
      <c r="G17" s="9">
        <f>G13-G14-G15-G16</f>
        <v>0</v>
      </c>
      <c r="H17" s="7">
        <f t="shared" si="0"/>
        <v>42166</v>
      </c>
      <c r="I17" s="10">
        <f>'[2]Bevételek_MKPK'!$G$77+'[2]Bevételek_MKPK'!$G$78+'[2]Bevételek_MKPK'!$G$79+'[2]Bevételek_MKPK'!$G$81+'[2]Bevételek_MKPK'!$G$82+'[2]Bevételek_MKPK'!$G$83+'[2]Bevételek_MKPK'!$G$85+'[2]Bevételek_MKPK'!$G$91+'[2]Bevételek_MKPK'!$G$92+'[2]Bevételek_MKPK'!$G$93+'[2]Bevételek_MKPK'!$G$94+'[2]Bevételek_MKPK'!$G$95+'[2]Bevételek_MKPK'!$G$96</f>
        <v>7454</v>
      </c>
      <c r="J17" s="10">
        <f>J13-J14-J15-J16</f>
        <v>0</v>
      </c>
      <c r="K17" s="12">
        <f t="shared" si="1"/>
        <v>7454</v>
      </c>
    </row>
    <row r="18" spans="1:11" ht="24">
      <c r="A18" s="7" t="s">
        <v>19</v>
      </c>
      <c r="B18" s="8" t="s">
        <v>20</v>
      </c>
      <c r="C18" s="33">
        <f>'[2]Bevételek_MKPK'!$E$139</f>
        <v>15000</v>
      </c>
      <c r="D18" s="9"/>
      <c r="E18" s="7">
        <f t="shared" si="2"/>
        <v>15000</v>
      </c>
      <c r="F18" s="31">
        <f>'[2]Bevételek_MKPK'!$F$139</f>
        <v>28340</v>
      </c>
      <c r="G18" s="9">
        <f>'[1]Bev'!E137</f>
        <v>0</v>
      </c>
      <c r="H18" s="7">
        <f t="shared" si="0"/>
        <v>28340</v>
      </c>
      <c r="I18" s="10">
        <f>'[2]Bevételek_MKPK'!$G$139</f>
        <v>25000</v>
      </c>
      <c r="J18" s="10">
        <f>'[1]Bev'!F137</f>
        <v>0</v>
      </c>
      <c r="K18" s="12">
        <f t="shared" si="1"/>
        <v>25000</v>
      </c>
    </row>
    <row r="19" spans="1:11" ht="12.75">
      <c r="A19" s="7" t="s">
        <v>21</v>
      </c>
      <c r="B19" s="8" t="s">
        <v>22</v>
      </c>
      <c r="C19" s="33">
        <f>'[2]Bevételek_MKPK'!$E$169</f>
        <v>0</v>
      </c>
      <c r="D19" s="9"/>
      <c r="E19" s="7">
        <f t="shared" si="2"/>
        <v>0</v>
      </c>
      <c r="F19" s="31">
        <f>'[2]Bevételek_MKPK'!$G$169</f>
        <v>0</v>
      </c>
      <c r="G19" s="2">
        <v>0</v>
      </c>
      <c r="H19" s="7">
        <f>SUM(F19:F19)</f>
        <v>0</v>
      </c>
      <c r="I19" s="10">
        <f>'[2]Bevételek_MKPK'!$G$169</f>
        <v>0</v>
      </c>
      <c r="J19" s="10"/>
      <c r="K19" s="12">
        <f t="shared" si="1"/>
        <v>0</v>
      </c>
    </row>
    <row r="20" spans="1:11" ht="24">
      <c r="A20" s="19" t="s">
        <v>23</v>
      </c>
      <c r="B20" s="20" t="s">
        <v>24</v>
      </c>
      <c r="C20" s="19">
        <f aca="true" t="shared" si="3" ref="C20:K20">C10+C11+C12+C13+C18+C19</f>
        <v>1423059</v>
      </c>
      <c r="D20" s="19">
        <f t="shared" si="3"/>
        <v>0</v>
      </c>
      <c r="E20" s="19">
        <f t="shared" si="3"/>
        <v>1423059</v>
      </c>
      <c r="F20" s="19">
        <f t="shared" si="3"/>
        <v>1478913</v>
      </c>
      <c r="G20" s="19">
        <f t="shared" si="3"/>
        <v>0</v>
      </c>
      <c r="H20" s="19">
        <f t="shared" si="3"/>
        <v>1478913</v>
      </c>
      <c r="I20" s="19">
        <f t="shared" si="3"/>
        <v>1156432.9274244749</v>
      </c>
      <c r="J20" s="19">
        <f t="shared" si="3"/>
        <v>0</v>
      </c>
      <c r="K20" s="19">
        <f t="shared" si="3"/>
        <v>1156432.9274244749</v>
      </c>
    </row>
    <row r="21" spans="1:11" ht="12.75">
      <c r="A21" s="7" t="s">
        <v>25</v>
      </c>
      <c r="B21" s="8" t="s">
        <v>26</v>
      </c>
      <c r="C21" s="33">
        <f>'[3]Kiadások_MKPK'!$E$89-'[3]Kiadások_MKPK'!$E$73-'[3]Kiadások_MKPK'!$E$74</f>
        <v>238532</v>
      </c>
      <c r="D21" s="9"/>
      <c r="E21" s="7">
        <f t="shared" si="2"/>
        <v>238532</v>
      </c>
      <c r="F21" s="31">
        <f>'[3]Kiadások_MKPK'!$F$89-'[3]Kiadások_MKPK'!$F$73-'[3]Kiadások_MKPK'!$F$74</f>
        <v>214858</v>
      </c>
      <c r="G21" s="9">
        <v>0</v>
      </c>
      <c r="H21" s="7">
        <f t="shared" si="0"/>
        <v>214858</v>
      </c>
      <c r="I21" s="10">
        <f>'[3]Kiadások_MKPK'!$G$89-'[3]Kiadások_MKPK'!$G$73-'[3]Kiadások_MKPK'!$G$74</f>
        <v>217918.81194778573</v>
      </c>
      <c r="J21" s="10">
        <f>'[1]A.ráf'!F88-J23</f>
        <v>0</v>
      </c>
      <c r="K21" s="12">
        <f t="shared" si="1"/>
        <v>217918.81194778573</v>
      </c>
    </row>
    <row r="22" spans="1:11" ht="24">
      <c r="A22" s="7" t="s">
        <v>27</v>
      </c>
      <c r="B22" s="21" t="s">
        <v>28</v>
      </c>
      <c r="C22" s="33">
        <f>'[3]Kiadások_MKPK'!$E$150</f>
        <v>852612</v>
      </c>
      <c r="D22" s="9"/>
      <c r="E22" s="7">
        <f t="shared" si="2"/>
        <v>852612</v>
      </c>
      <c r="F22" s="33">
        <f>'[3]Kiadások_MKPK'!$F$150</f>
        <v>865669.907</v>
      </c>
      <c r="G22" s="9">
        <f>'[1]Sz.ráf'!E59</f>
        <v>0</v>
      </c>
      <c r="H22" s="7">
        <f t="shared" si="0"/>
        <v>865669.907</v>
      </c>
      <c r="I22" s="33">
        <f>'[3]Kiadások_MKPK'!$G$150</f>
        <v>872286.964128</v>
      </c>
      <c r="J22" s="10">
        <f>'[1]Sz.ráf'!F59</f>
        <v>0</v>
      </c>
      <c r="K22" s="12">
        <f t="shared" si="1"/>
        <v>872286.964128</v>
      </c>
    </row>
    <row r="23" spans="1:11" ht="12.75">
      <c r="A23" s="7" t="s">
        <v>29</v>
      </c>
      <c r="B23" s="8" t="s">
        <v>30</v>
      </c>
      <c r="C23" s="33">
        <f>'[3]Kiadások_MKPK'!$E$74</f>
        <v>103087</v>
      </c>
      <c r="D23" s="9"/>
      <c r="E23" s="7">
        <f t="shared" si="2"/>
        <v>103087</v>
      </c>
      <c r="F23" s="31">
        <f>'[3]Kiadások_MKPK'!$F$74</f>
        <v>106165</v>
      </c>
      <c r="G23" s="9"/>
      <c r="H23" s="7">
        <f t="shared" si="0"/>
        <v>106165</v>
      </c>
      <c r="I23" s="10">
        <f>'[3]Kiadások_MKPK'!$G$74</f>
        <v>102830</v>
      </c>
      <c r="J23" s="10"/>
      <c r="K23" s="12">
        <f t="shared" si="1"/>
        <v>102830</v>
      </c>
    </row>
    <row r="24" spans="1:11" ht="12.75">
      <c r="A24" s="7" t="s">
        <v>31</v>
      </c>
      <c r="B24" s="8" t="s">
        <v>32</v>
      </c>
      <c r="C24" s="33">
        <f>'[3]Kiadások_MKPK'!$E$203+'[3]Kiadások_MKPK'!$E$226</f>
        <v>329715</v>
      </c>
      <c r="D24" s="9"/>
      <c r="E24" s="7">
        <f t="shared" si="2"/>
        <v>329715</v>
      </c>
      <c r="F24" s="31">
        <f>'[3]Kiadások_MKPK'!$F$203+'[3]Kiadások_MKPK'!$F$226</f>
        <v>333519</v>
      </c>
      <c r="G24" s="9">
        <f>'[1]E.ráf'!E51+'[1]E.ráf'!E74</f>
        <v>0</v>
      </c>
      <c r="H24" s="7">
        <f t="shared" si="0"/>
        <v>333519</v>
      </c>
      <c r="I24" s="10">
        <f>'[3]Kiadások_MKPK'!$G$203+'[3]Kiadások_MKPK'!$G$226</f>
        <v>19400</v>
      </c>
      <c r="J24" s="10">
        <f>'[1]E.ráf'!F51+'[1]E.ráf'!F74</f>
        <v>0</v>
      </c>
      <c r="K24" s="12">
        <f t="shared" si="1"/>
        <v>19400</v>
      </c>
    </row>
    <row r="25" spans="1:11" ht="24">
      <c r="A25" s="7" t="s">
        <v>33</v>
      </c>
      <c r="B25" s="8" t="s">
        <v>34</v>
      </c>
      <c r="C25" s="33">
        <f>'[3]Kiadások_MKPK'!$E$239</f>
        <v>0</v>
      </c>
      <c r="D25" s="9"/>
      <c r="E25" s="7">
        <f t="shared" si="2"/>
        <v>0</v>
      </c>
      <c r="F25" s="31">
        <f>'[3]Kiadások_MKPK'!$F$239</f>
        <v>351</v>
      </c>
      <c r="G25" s="9">
        <f>'[1]E.ráf'!D87</f>
        <v>0</v>
      </c>
      <c r="H25" s="7">
        <f t="shared" si="0"/>
        <v>351</v>
      </c>
      <c r="I25" s="10">
        <f>'[3]Kiadások_MKPK'!$G$239</f>
        <v>0</v>
      </c>
      <c r="J25" s="10">
        <f>'[1]E.ráf'!F87</f>
        <v>0</v>
      </c>
      <c r="K25" s="12">
        <f t="shared" si="1"/>
        <v>0</v>
      </c>
    </row>
    <row r="26" spans="1:11" ht="12.75">
      <c r="A26" s="7" t="s">
        <v>35</v>
      </c>
      <c r="B26" s="8" t="s">
        <v>36</v>
      </c>
      <c r="C26" s="33">
        <f>'[3]Kiadások_MKPK'!$E$260</f>
        <v>2200</v>
      </c>
      <c r="D26" s="9"/>
      <c r="E26" s="7">
        <f t="shared" si="2"/>
        <v>2200</v>
      </c>
      <c r="F26" s="31">
        <f>'[3]Kiadások_MKPK'!$F$260</f>
        <v>3555</v>
      </c>
      <c r="G26" s="9">
        <f>'[1]E.ráf'!E108</f>
        <v>0</v>
      </c>
      <c r="H26" s="7">
        <f t="shared" si="0"/>
        <v>3555</v>
      </c>
      <c r="I26" s="10">
        <f>'[3]Kiadások_MKPK'!$G$260</f>
        <v>3600</v>
      </c>
      <c r="J26" s="10">
        <f>'[1]E.ráf'!F108</f>
        <v>0</v>
      </c>
      <c r="K26" s="12">
        <f t="shared" si="1"/>
        <v>3600</v>
      </c>
    </row>
    <row r="27" spans="1:11" ht="24">
      <c r="A27" s="19" t="s">
        <v>37</v>
      </c>
      <c r="B27" s="20" t="s">
        <v>38</v>
      </c>
      <c r="C27" s="19">
        <f aca="true" t="shared" si="4" ref="C27:K27">SUM(C21:C26)</f>
        <v>1526146</v>
      </c>
      <c r="D27" s="19">
        <f t="shared" si="4"/>
        <v>0</v>
      </c>
      <c r="E27" s="19">
        <f t="shared" si="4"/>
        <v>1526146</v>
      </c>
      <c r="F27" s="19">
        <f t="shared" si="4"/>
        <v>1524117.9070000001</v>
      </c>
      <c r="G27" s="19">
        <f t="shared" si="4"/>
        <v>0</v>
      </c>
      <c r="H27" s="19">
        <f t="shared" si="4"/>
        <v>1524117.9070000001</v>
      </c>
      <c r="I27" s="19">
        <f t="shared" si="4"/>
        <v>1216035.7760757857</v>
      </c>
      <c r="J27" s="19">
        <f t="shared" si="4"/>
        <v>0</v>
      </c>
      <c r="K27" s="19">
        <f t="shared" si="4"/>
        <v>1216035.7760757857</v>
      </c>
    </row>
    <row r="28" spans="1:11" ht="24">
      <c r="A28" s="5" t="s">
        <v>39</v>
      </c>
      <c r="B28" s="22" t="s">
        <v>40</v>
      </c>
      <c r="C28" s="5">
        <f aca="true" t="shared" si="5" ref="C28:K28">C20-C27</f>
        <v>-103087</v>
      </c>
      <c r="D28" s="5">
        <f t="shared" si="5"/>
        <v>0</v>
      </c>
      <c r="E28" s="5">
        <f t="shared" si="5"/>
        <v>-103087</v>
      </c>
      <c r="F28" s="5">
        <f t="shared" si="5"/>
        <v>-45204.90700000012</v>
      </c>
      <c r="G28" s="5">
        <f t="shared" si="5"/>
        <v>0</v>
      </c>
      <c r="H28" s="5">
        <f t="shared" si="5"/>
        <v>-45204.90700000012</v>
      </c>
      <c r="I28" s="6">
        <f t="shared" si="5"/>
        <v>-59602.848651310895</v>
      </c>
      <c r="J28" s="6">
        <f t="shared" si="5"/>
        <v>0</v>
      </c>
      <c r="K28" s="6">
        <f t="shared" si="5"/>
        <v>-59602.848651310895</v>
      </c>
    </row>
    <row r="29" spans="1:11" ht="12.75">
      <c r="A29" s="7" t="s">
        <v>41</v>
      </c>
      <c r="B29" s="8" t="s">
        <v>42</v>
      </c>
      <c r="C29" s="9"/>
      <c r="D29" s="9"/>
      <c r="E29" s="7">
        <f>SUM(C29:D29)</f>
        <v>0</v>
      </c>
      <c r="F29" s="9"/>
      <c r="G29" s="9"/>
      <c r="H29" s="7">
        <f t="shared" si="0"/>
        <v>0</v>
      </c>
      <c r="I29" s="10"/>
      <c r="J29" s="10"/>
      <c r="K29" s="12">
        <f t="shared" si="1"/>
        <v>0</v>
      </c>
    </row>
    <row r="30" spans="1:11" ht="12.75">
      <c r="A30" s="23" t="s">
        <v>43</v>
      </c>
      <c r="B30" s="24" t="s">
        <v>44</v>
      </c>
      <c r="C30" s="23">
        <f aca="true" t="shared" si="6" ref="C30:K31">C28-C29</f>
        <v>-103087</v>
      </c>
      <c r="D30" s="23">
        <f t="shared" si="6"/>
        <v>0</v>
      </c>
      <c r="E30" s="23">
        <f t="shared" si="6"/>
        <v>-103087</v>
      </c>
      <c r="F30" s="23">
        <f t="shared" si="6"/>
        <v>-45204.90700000012</v>
      </c>
      <c r="G30" s="23">
        <f t="shared" si="6"/>
        <v>0</v>
      </c>
      <c r="H30" s="23">
        <f t="shared" si="6"/>
        <v>-45204.90700000012</v>
      </c>
      <c r="I30" s="28">
        <f t="shared" si="6"/>
        <v>-59602.848651310895</v>
      </c>
      <c r="J30" s="28">
        <f t="shared" si="6"/>
        <v>0</v>
      </c>
      <c r="K30" s="28">
        <f t="shared" si="6"/>
        <v>-59602.848651310895</v>
      </c>
    </row>
    <row r="31" spans="1:11" ht="24">
      <c r="A31" s="5" t="s">
        <v>45</v>
      </c>
      <c r="B31" s="39" t="s">
        <v>50</v>
      </c>
      <c r="C31" s="40">
        <f>'[3]Kiadások_MKPK'!$E$290</f>
        <v>0</v>
      </c>
      <c r="D31" s="5"/>
      <c r="E31" s="5">
        <f>SUM(C31:D31)</f>
        <v>0</v>
      </c>
      <c r="F31" s="40">
        <f>'[3]Kiadások_MKPK'!$F$290</f>
        <v>11342</v>
      </c>
      <c r="G31" s="41"/>
      <c r="H31" s="41">
        <f>F31+G31</f>
        <v>11342</v>
      </c>
      <c r="I31" s="40">
        <f>'[3]Kiadások_MKPK'!$G$290</f>
        <v>43227</v>
      </c>
      <c r="J31" s="6">
        <f t="shared" si="6"/>
        <v>0</v>
      </c>
      <c r="K31" s="6">
        <f>SUM(I31:J31)</f>
        <v>43227</v>
      </c>
    </row>
    <row r="32" ht="12.75">
      <c r="I32" s="29"/>
    </row>
    <row r="33" ht="12.75">
      <c r="B33" t="s">
        <v>52</v>
      </c>
    </row>
    <row r="34" spans="7:11" ht="12.75">
      <c r="G34" s="50" t="s">
        <v>54</v>
      </c>
      <c r="H34" s="50"/>
      <c r="J34" s="51" t="s">
        <v>53</v>
      </c>
      <c r="K34" s="50"/>
    </row>
    <row r="35" spans="7:11" ht="12.75">
      <c r="G35" s="50" t="s">
        <v>55</v>
      </c>
      <c r="H35" s="50"/>
      <c r="J35" s="51" t="s">
        <v>56</v>
      </c>
      <c r="K35" s="50"/>
    </row>
  </sheetData>
  <mergeCells count="13">
    <mergeCell ref="G34:H34"/>
    <mergeCell ref="G35:H35"/>
    <mergeCell ref="J34:K34"/>
    <mergeCell ref="J35:K35"/>
    <mergeCell ref="I8:K8"/>
    <mergeCell ref="A8:A9"/>
    <mergeCell ref="B8:B9"/>
    <mergeCell ref="C8:E8"/>
    <mergeCell ref="F8:H8"/>
    <mergeCell ref="A3:K3"/>
    <mergeCell ref="A4:K4"/>
    <mergeCell ref="A5:K5"/>
    <mergeCell ref="C7:H7"/>
  </mergeCells>
  <printOptions/>
  <pageMargins left="0.18" right="0.17" top="0.53" bottom="0.21" header="0.17" footer="0.17"/>
  <pageSetup horizontalDpi="600" verticalDpi="600" orientation="landscape" paperSize="9" r:id="rId1"/>
  <headerFooter alignWithMargins="0">
    <oddHeader>&amp;LPázmány Péter Katolikus Egyetem
Jog-és Államtudományi Kar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PPKE JÁK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harsanyi</dc:creator>
  <cp:keywords/>
  <dc:description/>
  <cp:lastModifiedBy>donor</cp:lastModifiedBy>
  <cp:lastPrinted>2008-01-22T19:48:15Z</cp:lastPrinted>
  <dcterms:created xsi:type="dcterms:W3CDTF">2008-01-07T15:06:16Z</dcterms:created>
  <dcterms:modified xsi:type="dcterms:W3CDTF">2008-01-30T09:44:13Z</dcterms:modified>
  <cp:category/>
  <cp:version/>
  <cp:contentType/>
  <cp:contentStatus/>
</cp:coreProperties>
</file>